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Schnitzius\"/>
    </mc:Choice>
  </mc:AlternateContent>
  <xr:revisionPtr revIDLastSave="0" documentId="13_ncr:1_{AA99DBD5-B586-4BE4-BBD5-1653C40E90D3}" xr6:coauthVersionLast="47" xr6:coauthVersionMax="47" xr10:uidLastSave="{00000000-0000-0000-0000-000000000000}"/>
  <bookViews>
    <workbookView xWindow="28680" yWindow="-120" windowWidth="29040" windowHeight="15840" xr2:uid="{B5CC3214-EB65-46E3-A15D-844F6811DF3E}"/>
  </bookViews>
  <sheets>
    <sheet name="Deckblatt" sheetId="2" r:id="rId1"/>
    <sheet name="Kalend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" l="1"/>
  <c r="B41" i="2"/>
  <c r="B40" i="2"/>
  <c r="B39" i="2"/>
  <c r="B38" i="2"/>
  <c r="B37" i="2"/>
  <c r="B36" i="2"/>
  <c r="B35" i="2"/>
  <c r="B34" i="2"/>
  <c r="B33" i="2"/>
  <c r="O2" i="1"/>
  <c r="B32" i="2"/>
  <c r="B31" i="2"/>
  <c r="E31" i="2" s="1"/>
  <c r="G25" i="2"/>
  <c r="B43" i="2"/>
  <c r="E43" i="2" s="1"/>
  <c r="C2" i="1"/>
  <c r="A17" i="2"/>
  <c r="E32" i="2" l="1"/>
  <c r="E33" i="2"/>
  <c r="E34" i="2"/>
  <c r="E35" i="2"/>
  <c r="E36" i="2"/>
  <c r="E37" i="2"/>
  <c r="E38" i="2"/>
  <c r="B4" i="1"/>
  <c r="B6" i="1"/>
  <c r="X4" i="1"/>
  <c r="V4" i="1"/>
  <c r="T4" i="1"/>
  <c r="R4" i="1"/>
  <c r="P4" i="1"/>
  <c r="N4" i="1"/>
  <c r="L4" i="1"/>
  <c r="J4" i="1"/>
  <c r="H4" i="1"/>
  <c r="F4" i="1"/>
  <c r="D4" i="1"/>
  <c r="E39" i="2" l="1"/>
  <c r="D6" i="1"/>
  <c r="F6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H6" i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J6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L6" i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N6" i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P6" i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R6" i="1"/>
  <c r="R7" i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T6" i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V6" i="1"/>
  <c r="V7" i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X6" i="1"/>
  <c r="X7" i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E40" i="2" l="1"/>
  <c r="X35" i="1"/>
  <c r="X36" i="1" s="1"/>
  <c r="E41" i="2" l="1"/>
  <c r="E42" i="2" s="1"/>
</calcChain>
</file>

<file path=xl/sharedStrings.xml><?xml version="1.0" encoding="utf-8"?>
<sst xmlns="http://schemas.openxmlformats.org/spreadsheetml/2006/main" count="60" uniqueCount="34">
  <si>
    <t>Jahr</t>
  </si>
  <si>
    <t>Dokumentation zur Ermittlung der Tagespauschale (früher Homeoffice-Pauschale)</t>
  </si>
  <si>
    <t>Name:</t>
  </si>
  <si>
    <t>Straße, Nr.</t>
  </si>
  <si>
    <t>PLZ, Ort</t>
  </si>
  <si>
    <t>Finanzamt</t>
  </si>
  <si>
    <t>St.-Nr.</t>
  </si>
  <si>
    <t>Werden Kosten für ein häusliches Arbeitszimmer geltend gemacht?</t>
  </si>
  <si>
    <t>Die Tagespauschale kann an folgenden Tagen geltend gemacht werden:</t>
  </si>
  <si>
    <t>Kalendertage, an denen die berufliche Tätigkeit (auch) in der häuslichen Wohnung ausgeübt wurde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</si>
  <si>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</si>
  <si>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</si>
  <si>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</si>
  <si>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</si>
  <si>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</si>
  <si>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</si>
  <si>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</si>
  <si>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</si>
  <si>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</si>
  <si>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</si>
  <si>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</si>
  <si>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</si>
  <si>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Summe:</t>
  </si>
  <si>
    <t>Tage</t>
  </si>
  <si>
    <t>Kalenderjahr:</t>
  </si>
  <si>
    <t>x 6,- €/Tag</t>
  </si>
  <si>
    <t>Auswertung: Folgender Betrag kann als Tagespauschale geltend gemacht werden:</t>
  </si>
  <si>
    <r>
      <t xml:space="preserve">1. Für die berufliche Tätigkeit steht </t>
    </r>
    <r>
      <rPr>
        <b/>
        <sz val="11"/>
        <color theme="1"/>
        <rFont val="Aptos Narrow"/>
        <family val="2"/>
        <scheme val="minor"/>
      </rPr>
      <t>ein anderer Arbeitsplatz</t>
    </r>
    <r>
      <rPr>
        <sz val="11"/>
        <color theme="1"/>
        <rFont val="Aptos Narrow"/>
        <family val="2"/>
        <scheme val="minor"/>
      </rPr>
      <t xml:space="preserve"> zur Verfügung</t>
    </r>
  </si>
  <si>
    <r>
      <t xml:space="preserve">2. Für die berufliche Tätigkeit steht dauerhaft </t>
    </r>
    <r>
      <rPr>
        <b/>
        <sz val="11"/>
        <color theme="1"/>
        <rFont val="Aptos Narrow"/>
        <family val="2"/>
        <scheme val="minor"/>
      </rPr>
      <t>kein anderer Arbeitsplatz</t>
    </r>
    <r>
      <rPr>
        <sz val="11"/>
        <color theme="1"/>
        <rFont val="Aptos Narrow"/>
        <family val="2"/>
        <scheme val="minor"/>
      </rPr>
      <t xml:space="preserve"> zur Verfügung</t>
    </r>
  </si>
  <si>
    <t>nein</t>
  </si>
  <si>
    <t>Seit 2023 beträgt die Tagespauschale 6,00 € pro Tag und maximal 1.260,00 € im Jahr (210 Tage).</t>
  </si>
  <si>
    <r>
      <t xml:space="preserve">Kalendertage, an denen die berufliche Tätigkeit ganz oder überwiegend in der häuslichen Wohnung ausgeübt wurde und </t>
    </r>
    <r>
      <rPr>
        <b/>
        <sz val="11"/>
        <color theme="1"/>
        <rFont val="Aptos Narrow"/>
        <family val="2"/>
        <scheme val="minor"/>
      </rPr>
      <t>keine erste Tätigkeitsstätte aufgesucht wurde</t>
    </r>
  </si>
  <si>
    <t>(maximal 1260,00 € pro Jahr)</t>
  </si>
  <si>
    <t>Rechtsstand 30.04.2025 (für Jahre ab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</si>
</sst>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mmmm\ yyyy"/>
    <numFmt numFmtId="165" formatCode="ddd\,\ dd"/>
    <numFmt numFmtId="166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3" borderId="0" xfId="0" applyFill="1" applyAlignment="1" applyProtection="1">
      <alignment horizontal="center"/>
    </xf>
    <xf numFmtId="0" fontId="1" fillId="0" borderId="0" xfId="0" applyFont="1" applyProtection="1"/>
    <xf numFmtId="0" fontId="0" fillId="4" borderId="0" xfId="0" applyFill="1" applyAlignment="1" applyProtection="1">
      <alignment horizontal="center"/>
    </xf>
    <xf numFmtId="6" fontId="0" fillId="0" borderId="0" xfId="0" applyNumberFormat="1" applyProtection="1"/>
    <xf numFmtId="0" fontId="0" fillId="2" borderId="0" xfId="0" applyFill="1" applyAlignment="1" applyProtection="1">
      <alignment horizontal="center"/>
    </xf>
    <xf numFmtId="166" fontId="0" fillId="0" borderId="0" xfId="0" applyNumberFormat="1" applyProtection="1"/>
    <xf numFmtId="0" fontId="0" fillId="2" borderId="7" xfId="0" applyFill="1" applyBorder="1" applyAlignment="1" applyProtection="1">
      <alignment horizontal="center"/>
    </xf>
    <xf numFmtId="166" fontId="0" fillId="0" borderId="7" xfId="0" applyNumberFormat="1" applyBorder="1" applyProtection="1"/>
    <xf numFmtId="166" fontId="1" fillId="0" borderId="0" xfId="0" applyNumberFormat="1" applyFont="1" applyProtection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165" fontId="0" fillId="0" borderId="3" xfId="0" applyNumberFormat="1" applyBorder="1" applyProtection="1"/>
    <xf numFmtId="165" fontId="0" fillId="0" borderId="5" xfId="0" applyNumberFormat="1" applyBorder="1" applyProtection="1"/>
    <xf numFmtId="0" fontId="0" fillId="0" borderId="6" xfId="0" applyBorder="1" applyProtection="1"/>
    <xf numFmtId="0" fontId="0" fillId="0" borderId="5" xfId="0" applyBorder="1" applyProtection="1"/>
    <xf numFmtId="165" fontId="0" fillId="0" borderId="0" xfId="0" applyNumberFormat="1" applyProtection="1"/>
    <xf numFmtId="0" fontId="0" fillId="3" borderId="4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</cellXfs>
  <cellStyles count="1">
    <cellStyle name="Standard" xfId="0" builtinId="0"/>
  </cellStyles>
  <dxfs count="2"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25E337"/>
      <color rgb="FF25ED1B"/>
      <color rgb="FF29EF5D"/>
      <color rgb="FF9BF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9BF1-151E-44C7-A3F7-5D3786D295A0}">
  <dimension ref="A1:O43"/>
  <sheetViews>
    <sheetView tabSelected="1" zoomScaleNormal="100" workbookViewId="0">
      <selection activeCell="B1" sqref="B1:D1"/>
    </sheetView>
  </sheetViews>
  <sheetFormatPr baseColWidth="10" defaultRowHeight="15" x14ac:dyDescent="0.25"/>
  <cols>
    <col min="1" max="5" width="11.42578125" style="1"/>
    <col min="6" max="6" width="21.140625" style="1" customWidth="1"/>
    <col min="7" max="7" width="10.7109375" style="1" customWidth="1"/>
    <col min="8" max="16384" width="11.42578125" style="1"/>
  </cols>
  <sheetData>
    <row r="1" spans="1:7" x14ac:dyDescent="0.25">
      <c r="A1" s="1" t="s">
        <v>2</v>
      </c>
      <c r="B1" s="29"/>
      <c r="C1" s="29"/>
      <c r="D1" s="29"/>
    </row>
    <row r="2" spans="1:7" x14ac:dyDescent="0.25">
      <c r="A2" s="1" t="s">
        <v>3</v>
      </c>
      <c r="B2" s="29"/>
      <c r="C2" s="29"/>
      <c r="D2" s="29"/>
    </row>
    <row r="3" spans="1:7" x14ac:dyDescent="0.25">
      <c r="A3" s="1" t="s">
        <v>4</v>
      </c>
      <c r="B3" s="29"/>
      <c r="C3" s="29"/>
      <c r="D3" s="29"/>
    </row>
    <row r="4" spans="1:7" x14ac:dyDescent="0.25">
      <c r="A4" s="1" t="s">
        <v>5</v>
      </c>
      <c r="B4" s="29"/>
      <c r="C4" s="29"/>
      <c r="D4" s="29"/>
    </row>
    <row r="5" spans="1:7" x14ac:dyDescent="0.25">
      <c r="A5" s="1" t="s">
        <v>6</v>
      </c>
      <c r="B5" s="29"/>
      <c r="C5" s="29"/>
      <c r="D5" s="29"/>
    </row>
    <row r="10" spans="1:7" x14ac:dyDescent="0.25">
      <c r="A10" s="27" t="s">
        <v>1</v>
      </c>
      <c r="B10" s="27"/>
      <c r="C10" s="27"/>
      <c r="D10" s="27"/>
      <c r="E10" s="27"/>
      <c r="F10" s="27"/>
      <c r="G10" s="27"/>
    </row>
    <row r="11" spans="1:7" x14ac:dyDescent="0.25">
      <c r="A11" s="28" t="s">
        <v>33</v>
      </c>
      <c r="B11" s="28"/>
      <c r="C11" s="28"/>
      <c r="D11" s="28"/>
      <c r="E11" s="28"/>
      <c r="F11" s="28"/>
      <c r="G11" s="28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3" t="s">
        <v>24</v>
      </c>
      <c r="B13" s="2"/>
      <c r="C13" s="2"/>
      <c r="D13" s="13">
        <v>2025</v>
      </c>
      <c r="E13" s="2"/>
      <c r="F13" s="2"/>
      <c r="G13" s="2"/>
    </row>
    <row r="15" spans="1:7" x14ac:dyDescent="0.25">
      <c r="A15" s="1" t="s">
        <v>7</v>
      </c>
      <c r="G15" s="14" t="s">
        <v>29</v>
      </c>
    </row>
    <row r="17" spans="1:15" ht="30" customHeight="1" x14ac:dyDescent="0.25">
      <c r="A17" s="25" t="str">
        <f>IF(G15="Ja","Neben den Kosten für ein häusliches Arbeitszimmer, kann die Tagespauschale nicht zusätzlich geltend gemacht werden !","Die Tagespauschale kann grundsätzlich geltend gemacht werden")</f>
        <v>Die Tagespauschale kann grundsätzlich geltend gemacht werden</v>
      </c>
      <c r="B17" s="25"/>
      <c r="C17" s="25"/>
      <c r="D17" s="25"/>
      <c r="E17" s="25"/>
      <c r="F17" s="25"/>
      <c r="G17" s="25"/>
    </row>
    <row r="19" spans="1:15" x14ac:dyDescent="0.25">
      <c r="A19" s="1" t="s">
        <v>30</v>
      </c>
    </row>
    <row r="21" spans="1:15" x14ac:dyDescent="0.25">
      <c r="A21" s="5" t="s">
        <v>8</v>
      </c>
    </row>
    <row r="22" spans="1:15" x14ac:dyDescent="0.25">
      <c r="A22" s="1" t="s">
        <v>27</v>
      </c>
      <c r="G22" s="14" t="s">
        <v>29</v>
      </c>
    </row>
    <row r="23" spans="1:15" ht="30" customHeight="1" x14ac:dyDescent="0.25">
      <c r="A23" s="26" t="s">
        <v>31</v>
      </c>
      <c r="B23" s="26"/>
      <c r="C23" s="26"/>
      <c r="D23" s="26"/>
      <c r="E23" s="26"/>
      <c r="F23" s="26"/>
    </row>
    <row r="25" spans="1:15" x14ac:dyDescent="0.25">
      <c r="A25" s="1" t="s">
        <v>28</v>
      </c>
      <c r="G25" s="6" t="str">
        <f>IF(G22="Ja","Nein","Ja")</f>
        <v>Ja</v>
      </c>
    </row>
    <row r="26" spans="1:15" ht="30" customHeight="1" x14ac:dyDescent="0.25">
      <c r="A26" s="26" t="s">
        <v>9</v>
      </c>
      <c r="B26" s="26"/>
      <c r="C26" s="26"/>
      <c r="D26" s="26"/>
      <c r="E26" s="26"/>
      <c r="F26" s="26"/>
    </row>
    <row r="27" spans="1:15" x14ac:dyDescent="0.25">
      <c r="M27" s="7"/>
      <c r="O27" s="7"/>
    </row>
    <row r="28" spans="1:15" x14ac:dyDescent="0.25">
      <c r="M28" s="7"/>
      <c r="O28" s="7"/>
    </row>
    <row r="29" spans="1:15" x14ac:dyDescent="0.25">
      <c r="A29" s="5" t="s">
        <v>26</v>
      </c>
    </row>
    <row r="31" spans="1:15" x14ac:dyDescent="0.25">
      <c r="A31" s="1" t="s">
        <v>10</v>
      </c>
      <c r="B31" s="8">
        <f>IF($G$15="ja","keine",IF(G22="ja",COUNTIF(Kalender!C6:C36,"ganz/überwiegend im HO"),(COUNTIF(Kalender!C6:C36,"ganz/überwiegend im HO")+COUNTIF(Kalender!C6:C36,"auch im HO"))))</f>
        <v>0</v>
      </c>
      <c r="C31" s="1" t="s">
        <v>23</v>
      </c>
      <c r="D31" s="1" t="s">
        <v>25</v>
      </c>
      <c r="E31" s="9">
        <f>IF(B31*6&lt;=1260,B31*6,1260)</f>
        <v>0</v>
      </c>
    </row>
    <row r="32" spans="1:15" x14ac:dyDescent="0.25">
      <c r="A32" s="1" t="s">
        <v>11</v>
      </c>
      <c r="B32" s="8">
        <f>IF($G$15="ja","keine",IF(G22="ja",COUNTIF(Kalender!E6:E36,"ganz/überwiegend im HO"),(COUNTIF(Kalender!E6:E36,"ganz/überwiegend im HO")+COUNTIF(Kalender!E6:E36,"auch im HO"))))</f>
        <v>0</v>
      </c>
      <c r="C32" s="1" t="s">
        <v>23</v>
      </c>
      <c r="D32" s="1" t="s">
        <v>25</v>
      </c>
      <c r="E32" s="9">
        <f>IF(B32*6+E31&lt;=1260,B32*6,1260-E31)</f>
        <v>0</v>
      </c>
    </row>
    <row r="33" spans="1:6" x14ac:dyDescent="0.25">
      <c r="A33" s="1" t="s">
        <v>12</v>
      </c>
      <c r="B33" s="8">
        <f>IF($G$15="ja","keine",IF(G22="ja",COUNTIF(Kalender!G6:G36,"ganz/überwiegend im HO"),(COUNTIF(Kalender!G6:G36,"ganz/überwiegend im HO")+COUNTIF(Kalender!G6:G36,"auch im HO"))))</f>
        <v>0</v>
      </c>
      <c r="C33" s="1" t="s">
        <v>23</v>
      </c>
      <c r="D33" s="1" t="s">
        <v>25</v>
      </c>
      <c r="E33" s="9">
        <f>IF(B33*6+E31+E32&lt;=1260,B33*6,1260-E31-E32)</f>
        <v>0</v>
      </c>
    </row>
    <row r="34" spans="1:6" x14ac:dyDescent="0.25">
      <c r="A34" s="1" t="s">
        <v>13</v>
      </c>
      <c r="B34" s="8">
        <f>IF($G$15="ja","keine",IF(G22="ja",COUNTIF(Kalender!I6:I36,"ganz/überwiegend im HO"),(COUNTIF(Kalender!I6:I36,"ganz/überwiegend im HO")+COUNTIF(Kalender!I6:I36,"auch im HO"))))</f>
        <v>0</v>
      </c>
      <c r="C34" s="1" t="s">
        <v>23</v>
      </c>
      <c r="D34" s="1" t="s">
        <v>25</v>
      </c>
      <c r="E34" s="9">
        <f>IF(B34*6+E31+E32+E33&lt;=1260,B34*6,1260-E31-E32-E33)</f>
        <v>0</v>
      </c>
    </row>
    <row r="35" spans="1:6" x14ac:dyDescent="0.25">
      <c r="A35" s="1" t="s">
        <v>14</v>
      </c>
      <c r="B35" s="8">
        <f>IF($G$15="ja","keine",IF(G22="ja",COUNTIF(Kalender!K6:K36,"ganz/überwiegend im HO"),(COUNTIF(Kalender!K6:K36,"ganz/überwiegend im HO")+COUNTIF(Kalender!K6:K36,"auch im HO"))))</f>
        <v>0</v>
      </c>
      <c r="C35" s="1" t="s">
        <v>23</v>
      </c>
      <c r="D35" s="1" t="s">
        <v>25</v>
      </c>
      <c r="E35" s="9">
        <f>IF(B35*6+E31+E32+E33+E34&lt;=1260,B35*6,1260-E31-E32-E33-E34)</f>
        <v>0</v>
      </c>
    </row>
    <row r="36" spans="1:6" x14ac:dyDescent="0.25">
      <c r="A36" s="1" t="s">
        <v>15</v>
      </c>
      <c r="B36" s="8">
        <f>IF($G$15="ja","keine",IF(G22="ja",COUNTIF(Kalender!M6:M36,"ganz/überwiegend im HO"),(COUNTIF(Kalender!M6:M36,"ganz/überwiegend im HO")+COUNTIF(Kalender!M6:M36,"auch im HO"))))</f>
        <v>0</v>
      </c>
      <c r="C36" s="1" t="s">
        <v>23</v>
      </c>
      <c r="D36" s="1" t="s">
        <v>25</v>
      </c>
      <c r="E36" s="9">
        <f>IF(B36*6+E31+E32+E33+E34+E35&lt;=1260,B36*6,1260-E31-E32-E33-E34-E35)</f>
        <v>0</v>
      </c>
    </row>
    <row r="37" spans="1:6" x14ac:dyDescent="0.25">
      <c r="A37" s="1" t="s">
        <v>16</v>
      </c>
      <c r="B37" s="8">
        <f>IF($G$15="ja","keine",IF(G22="ja",COUNTIF(Kalender!O6:O36,"ganz/überwiegend im HO"),(COUNTIF(Kalender!O6:O36,"ganz/überwiegend im HO")+COUNTIF(Kalender!O6:O36,"auch im HO"))))</f>
        <v>0</v>
      </c>
      <c r="C37" s="1" t="s">
        <v>23</v>
      </c>
      <c r="D37" s="1" t="s">
        <v>25</v>
      </c>
      <c r="E37" s="9">
        <f>IF(B37*6+E31+E32+E33+E34+E35+E36&lt;=1260,B37*6,1260-E31-E32-E33-E34-E35-E36)</f>
        <v>0</v>
      </c>
    </row>
    <row r="38" spans="1:6" x14ac:dyDescent="0.25">
      <c r="A38" s="1" t="s">
        <v>17</v>
      </c>
      <c r="B38" s="8">
        <f>IF($G$15="ja","keine",IF(G22="ja",COUNTIF(Kalender!Q6:Q36,"ganz/überwiegend im HO"),(COUNTIF(Kalender!Q6:Q36,"ganz/überwiegend im HO")+COUNTIF(Kalender!Q6:Q36,"auch im HO"))))</f>
        <v>0</v>
      </c>
      <c r="C38" s="1" t="s">
        <v>23</v>
      </c>
      <c r="D38" s="1" t="s">
        <v>25</v>
      </c>
      <c r="E38" s="9">
        <f>IF(B38*6+E31+E32+E33+E34+E35+E36+E37&lt;=1260,B38*6,1260-E31-E32-E33-E34-E35-E36-E37)</f>
        <v>0</v>
      </c>
    </row>
    <row r="39" spans="1:6" x14ac:dyDescent="0.25">
      <c r="A39" s="1" t="s">
        <v>18</v>
      </c>
      <c r="B39" s="8">
        <f>IF($G$15="ja","keine",IF(G22="ja",COUNTIF(Kalender!S6:S36,"ganz/überwiegend im HO"),(COUNTIF(Kalender!S6:S36,"ganz/überwiegend im HO")+COUNTIF(Kalender!S6:S36,"auch im HO"))))</f>
        <v>0</v>
      </c>
      <c r="C39" s="1" t="s">
        <v>23</v>
      </c>
      <c r="D39" s="1" t="s">
        <v>25</v>
      </c>
      <c r="E39" s="9">
        <f>IF(B39*6+E31+E32+E33+E34+E35+E36+E37+E38&lt;=1260,B39*6,1260-E31-E32-E33-E34-E35-E36-E37-E38)</f>
        <v>0</v>
      </c>
    </row>
    <row r="40" spans="1:6" x14ac:dyDescent="0.25">
      <c r="A40" s="1" t="s">
        <v>19</v>
      </c>
      <c r="B40" s="8">
        <f>IF($G$15="ja","keine",IF(G22="ja",COUNTIF(Kalender!U6:U36,"ganz/überwiegend im HO"),(COUNTIF(Kalender!U6:U36,"ganz/überwiegend im HO")+COUNTIF(Kalender!U6:U36,"auch im HO"))))</f>
        <v>0</v>
      </c>
      <c r="C40" s="1" t="s">
        <v>23</v>
      </c>
      <c r="D40" s="1" t="s">
        <v>25</v>
      </c>
      <c r="E40" s="9">
        <f>IF(B40*6+E31+E32+E33+E34+E35+E36+E37+E38+E39&lt;=1260,B40*6,1260-E31-E32-E33-E34-E35-E36-E37-E38-E39)</f>
        <v>0</v>
      </c>
    </row>
    <row r="41" spans="1:6" x14ac:dyDescent="0.25">
      <c r="A41" s="1" t="s">
        <v>20</v>
      </c>
      <c r="B41" s="8">
        <f>IF($G$15="ja","keine",IF(G22="ja",COUNTIF(Kalender!W6:W36,"ganz/überwiegend im HO"),(COUNTIF(Kalender!W6:W36,"ganz/überwiegend im HO")+COUNTIF(Kalender!W6:W36,"auch im HO"))))</f>
        <v>0</v>
      </c>
      <c r="C41" s="1" t="s">
        <v>23</v>
      </c>
      <c r="D41" s="1" t="s">
        <v>25</v>
      </c>
      <c r="E41" s="9">
        <f>IF(B41*6+E31+E32+E33+E34+E35+E36+E37+E38+E39+E40&lt;=1260,B41*6,1260-E31-E32-E33-E34-E35-E36-E37-E38-E39-E40)</f>
        <v>0</v>
      </c>
    </row>
    <row r="42" spans="1:6" x14ac:dyDescent="0.25">
      <c r="A42" s="1" t="s">
        <v>21</v>
      </c>
      <c r="B42" s="10">
        <f>IF($G$15="ja","keine",IF(G22="ja",COUNTIF(Kalender!Y6:Y36,"ganz/überwiegend im HO"),(COUNTIF(Kalender!Y6:Y36,"ganz/überwiegend im HO")+COUNTIF(Kalender!Y6:Y36,"auch im HO"))))</f>
        <v>0</v>
      </c>
      <c r="C42" s="1" t="s">
        <v>23</v>
      </c>
      <c r="D42" s="1" t="s">
        <v>25</v>
      </c>
      <c r="E42" s="11">
        <f>IF(B42*6+E31+E32+E33+E34+E35+E36+E37+E38+E39+E40+E41&lt;=1260,B42*6,1260-E31-E32-E33-E34-E35-E36-E37-E38-E39-E40-E41)</f>
        <v>0</v>
      </c>
    </row>
    <row r="43" spans="1:6" x14ac:dyDescent="0.25">
      <c r="A43" s="1" t="s">
        <v>22</v>
      </c>
      <c r="B43" s="15">
        <f>SUM(B31:B42)</f>
        <v>0</v>
      </c>
      <c r="C43" s="1" t="s">
        <v>23</v>
      </c>
      <c r="D43" s="1" t="s">
        <v>25</v>
      </c>
      <c r="E43" s="12">
        <f>IF(B43*6&lt;=1260,B43*6,1260)</f>
        <v>0</v>
      </c>
      <c r="F43" s="1" t="s">
        <v>32</v>
      </c>
    </row>
  </sheetData>
  <sheetProtection algorithmName="SHA-512" hashValue="PO7mWIZyAID9cCh3+JtrPS0poLtDMweNXP+DgbDI6k4d1J/mBdRxZDH+ZIGGX7EMFA2UCZ6MDCrbtJzc0dw9MQ==" saltValue="OhWq3o0PzIvDrkPRpLZtFQ==" spinCount="100000" sheet="1" objects="1" scenarios="1" selectLockedCells="1"/>
  <mergeCells count="10">
    <mergeCell ref="B1:D1"/>
    <mergeCell ref="B2:D2"/>
    <mergeCell ref="B3:D3"/>
    <mergeCell ref="B4:D4"/>
    <mergeCell ref="B5:D5"/>
    <mergeCell ref="A17:G17"/>
    <mergeCell ref="A23:F23"/>
    <mergeCell ref="A26:F26"/>
    <mergeCell ref="A10:G10"/>
    <mergeCell ref="A11:G11"/>
  </mergeCells>
  <phoneticPr fontId="2" type="noConversion"/>
  <conditionalFormatting sqref="A17">
    <cfRule type="expression" dxfId="1" priority="1">
      <formula>G15="Ja"</formula>
    </cfRule>
  </conditionalFormatting>
  <dataValidations count="1">
    <dataValidation type="list" allowBlank="1" showInputMessage="1" showErrorMessage="1" sqref="G15 G22" xr:uid="{31DDB8C6-85C3-4A1F-98E2-ABDFE28FE04A}">
      <formula1>"ja, nein"</formula1>
    </dataValidation>
  </dataValidations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5BA6-7F4D-4052-9958-84315F72D39D}">
  <dimension ref="A1:Y45"/>
  <sheetViews>
    <sheetView topLeftCell="B1" zoomScaleNormal="100" workbookViewId="0">
      <selection activeCell="C6" sqref="C6"/>
    </sheetView>
  </sheetViews>
  <sheetFormatPr baseColWidth="10" defaultRowHeight="15" x14ac:dyDescent="0.25"/>
  <cols>
    <col min="1" max="1" width="3.42578125" style="1" hidden="1" customWidth="1"/>
    <col min="2" max="2" width="6.7109375" style="1" bestFit="1" customWidth="1"/>
    <col min="3" max="3" width="23.28515625" style="1" bestFit="1" customWidth="1"/>
    <col min="4" max="4" width="6.7109375" style="1" bestFit="1" customWidth="1"/>
    <col min="5" max="5" width="23.28515625" style="1" bestFit="1" customWidth="1"/>
    <col min="6" max="6" width="6.7109375" style="1" bestFit="1" customWidth="1"/>
    <col min="7" max="7" width="23.28515625" style="1" bestFit="1" customWidth="1"/>
    <col min="8" max="8" width="6.7109375" style="1" bestFit="1" customWidth="1"/>
    <col min="9" max="9" width="23.28515625" style="1" bestFit="1" customWidth="1"/>
    <col min="10" max="10" width="6.7109375" style="1" bestFit="1" customWidth="1"/>
    <col min="11" max="11" width="23.28515625" style="1" bestFit="1" customWidth="1"/>
    <col min="12" max="12" width="6.7109375" style="1" bestFit="1" customWidth="1"/>
    <col min="13" max="13" width="23.28515625" style="1" bestFit="1" customWidth="1"/>
    <col min="14" max="14" width="6.7109375" style="1" bestFit="1" customWidth="1"/>
    <col min="15" max="15" width="23.28515625" style="1" bestFit="1" customWidth="1"/>
    <col min="16" max="16" width="6.7109375" style="1" bestFit="1" customWidth="1"/>
    <col min="17" max="17" width="23.28515625" style="1" bestFit="1" customWidth="1"/>
    <col min="18" max="18" width="6.7109375" style="1" bestFit="1" customWidth="1"/>
    <col min="19" max="19" width="23.28515625" style="1" bestFit="1" customWidth="1"/>
    <col min="20" max="20" width="6.7109375" style="1" bestFit="1" customWidth="1"/>
    <col min="21" max="21" width="23.28515625" style="1" bestFit="1" customWidth="1"/>
    <col min="22" max="22" width="6.7109375" style="1" bestFit="1" customWidth="1"/>
    <col min="23" max="23" width="23.28515625" style="1" bestFit="1" customWidth="1"/>
    <col min="24" max="24" width="6.7109375" style="1" bestFit="1" customWidth="1"/>
    <col min="25" max="25" width="23.28515625" style="1" bestFit="1" customWidth="1"/>
    <col min="26" max="16384" width="11.42578125" style="1"/>
  </cols>
  <sheetData>
    <row r="1" spans="2:25" ht="14.25" customHeight="1" x14ac:dyDescent="0.25"/>
    <row r="2" spans="2:25" ht="14.25" customHeight="1" x14ac:dyDescent="0.25">
      <c r="B2" s="1" t="s">
        <v>0</v>
      </c>
      <c r="C2" s="4">
        <f>Deckblatt!D13</f>
        <v>2025</v>
      </c>
      <c r="N2" s="1" t="s">
        <v>0</v>
      </c>
      <c r="O2" s="4">
        <f>Deckblatt!D13</f>
        <v>2025</v>
      </c>
    </row>
    <row r="3" spans="2:25" ht="14.25" customHeight="1" x14ac:dyDescent="0.25"/>
    <row r="4" spans="2:25" x14ac:dyDescent="0.25">
      <c r="B4" s="30">
        <f>DATE($C$2,1,1)</f>
        <v>45658</v>
      </c>
      <c r="C4" s="31"/>
      <c r="D4" s="30">
        <f>DATE($C$2,2,1)</f>
        <v>45689</v>
      </c>
      <c r="E4" s="31"/>
      <c r="F4" s="30">
        <f>DATE($C$2,3,1)</f>
        <v>45717</v>
      </c>
      <c r="G4" s="31"/>
      <c r="H4" s="30">
        <f>DATE($C$2,4,1)</f>
        <v>45748</v>
      </c>
      <c r="I4" s="31"/>
      <c r="J4" s="30">
        <f>DATE($C$2,5,1)</f>
        <v>45778</v>
      </c>
      <c r="K4" s="31"/>
      <c r="L4" s="30">
        <f>DATE($C$2,6,1)</f>
        <v>45809</v>
      </c>
      <c r="M4" s="31"/>
      <c r="N4" s="30">
        <f>DATE($C$2,7,1)</f>
        <v>45839</v>
      </c>
      <c r="O4" s="31"/>
      <c r="P4" s="30">
        <f>DATE($C$2,8,1)</f>
        <v>45870</v>
      </c>
      <c r="Q4" s="31"/>
      <c r="R4" s="30">
        <f>DATE($C$2,9,1)</f>
        <v>45901</v>
      </c>
      <c r="S4" s="31"/>
      <c r="T4" s="30">
        <f>DATE($C$2,10,1)</f>
        <v>45931</v>
      </c>
      <c r="U4" s="31"/>
      <c r="V4" s="30">
        <f>DATE($C$2,11,1)</f>
        <v>45962</v>
      </c>
      <c r="W4" s="31"/>
      <c r="X4" s="30">
        <f>DATE($C$2,12,1)</f>
        <v>45992</v>
      </c>
      <c r="Y4" s="31"/>
    </row>
    <row r="5" spans="2:25" x14ac:dyDescent="0.25">
      <c r="B5" s="16"/>
      <c r="C5" s="17"/>
      <c r="D5" s="16"/>
      <c r="E5" s="17"/>
      <c r="F5" s="16"/>
      <c r="G5" s="17"/>
      <c r="H5" s="16"/>
      <c r="I5" s="17"/>
      <c r="J5" s="16"/>
      <c r="K5" s="17"/>
      <c r="L5" s="16"/>
      <c r="M5" s="17"/>
      <c r="N5" s="16"/>
      <c r="O5" s="17"/>
      <c r="P5" s="16"/>
      <c r="Q5" s="17"/>
      <c r="R5" s="16"/>
      <c r="S5" s="17"/>
      <c r="T5" s="16"/>
      <c r="U5" s="17"/>
      <c r="V5" s="16"/>
      <c r="W5" s="17"/>
      <c r="X5" s="16"/>
      <c r="Y5" s="17"/>
    </row>
    <row r="6" spans="2:25" x14ac:dyDescent="0.25">
      <c r="B6" s="18">
        <f>($B$4+ROW(A1)-1)*(MONTH(B4+1)=MONTH($B$4))</f>
        <v>45658</v>
      </c>
      <c r="C6" s="23"/>
      <c r="D6" s="18">
        <f>($D$4+ROW(A1)-1)*(MONTH(D4+1)=MONTH($D$4))</f>
        <v>45689</v>
      </c>
      <c r="E6" s="23"/>
      <c r="F6" s="18">
        <f>($F$4+ROW(A1)-1)*(MONTH(F4+1)=MONTH($F$4))</f>
        <v>45717</v>
      </c>
      <c r="G6" s="23"/>
      <c r="H6" s="18">
        <f>($H$4+ROW(A1)-1)*(MONTH(H4+1)=MONTH($H$4))</f>
        <v>45748</v>
      </c>
      <c r="I6" s="23"/>
      <c r="J6" s="18">
        <f>($J$4+ROW(A1)-1)*(MONTH(J4+1)=MONTH($J$4))</f>
        <v>45778</v>
      </c>
      <c r="K6" s="23"/>
      <c r="L6" s="18">
        <f>($L$4+ROW(A1)-1)*(MONTH(L4+1)=MONTH($L$4))</f>
        <v>45809</v>
      </c>
      <c r="M6" s="23"/>
      <c r="N6" s="18">
        <f>($N$4+ROW(A1)-1)*(MONTH(N4+1)=MONTH($N$4))</f>
        <v>45839</v>
      </c>
      <c r="O6" s="23"/>
      <c r="P6" s="18">
        <f>($P$4+ROW(A1)-1)*(MONTH(P4+1)=MONTH($P$4))</f>
        <v>45870</v>
      </c>
      <c r="Q6" s="23"/>
      <c r="R6" s="18">
        <f>($R$4+ROW(A1)-1)*(MONTH(R4+1)=MONTH($R$4))</f>
        <v>45901</v>
      </c>
      <c r="S6" s="23"/>
      <c r="T6" s="18">
        <f>($T$4+ROW(A1)-1)*(MONTH(T4+1)=MONTH($T$4))</f>
        <v>45931</v>
      </c>
      <c r="U6" s="23"/>
      <c r="V6" s="18">
        <f>($V$4+ROW(A1)-1)*(MONTH(V4+1)=MONTH($V$4))</f>
        <v>45962</v>
      </c>
      <c r="W6" s="23"/>
      <c r="X6" s="18">
        <f>($X$4+ROW(A1)-1)*(MONTH(X4+1)=MONTH($X$4))</f>
        <v>45992</v>
      </c>
      <c r="Y6" s="23"/>
    </row>
    <row r="7" spans="2:25" x14ac:dyDescent="0.25">
      <c r="B7" s="18">
        <f>($B$4+ROW(B2)-1)*(MONTH(B6+1)=MONTH($B$4))</f>
        <v>45659</v>
      </c>
      <c r="C7" s="23"/>
      <c r="D7" s="18">
        <f>($D$4+ROW(B2)-1)*(MONTH(D6+1)=MONTH($D$4))</f>
        <v>45690</v>
      </c>
      <c r="E7" s="23"/>
      <c r="F7" s="18">
        <f>($F$4+ROW(B2)-1)*(MONTH(F6+1)=MONTH($F$4))</f>
        <v>45718</v>
      </c>
      <c r="G7" s="23"/>
      <c r="H7" s="18">
        <f>($H$4+ROW(B2)-1)*(MONTH(H6+1)=MONTH($H$4))</f>
        <v>45749</v>
      </c>
      <c r="I7" s="23"/>
      <c r="J7" s="18">
        <f>($J$4+ROW(B2)-1)*(MONTH(J6+1)=MONTH($J$4))</f>
        <v>45779</v>
      </c>
      <c r="K7" s="23"/>
      <c r="L7" s="18">
        <f>($L$4+ROW(B2)-1)*(MONTH(L6+1)=MONTH($L$4))</f>
        <v>45810</v>
      </c>
      <c r="M7" s="23"/>
      <c r="N7" s="18">
        <f>($N$4+ROW(B2)-1)*(MONTH(N6+1)=MONTH($N$4))</f>
        <v>45840</v>
      </c>
      <c r="O7" s="23"/>
      <c r="P7" s="18">
        <f>($P$4+ROW(B2)-1)*(MONTH(P6+1)=MONTH($P$4))</f>
        <v>45871</v>
      </c>
      <c r="Q7" s="23"/>
      <c r="R7" s="18">
        <f>($R$4+ROW(B2)-1)*(MONTH(R6+1)=MONTH($R$4))</f>
        <v>45902</v>
      </c>
      <c r="S7" s="23"/>
      <c r="T7" s="18">
        <f>($T$4+ROW(B2)-1)*(MONTH(T6+1)=MONTH($T$4))</f>
        <v>45932</v>
      </c>
      <c r="U7" s="23"/>
      <c r="V7" s="18">
        <f>($V$4+ROW(B2)-1)*(MONTH(V6+1)=MONTH($V$4))</f>
        <v>45963</v>
      </c>
      <c r="W7" s="23"/>
      <c r="X7" s="18">
        <f>($X$4+ROW(B2)-1)*(MONTH(X6+1)=MONTH($X$4))</f>
        <v>45993</v>
      </c>
      <c r="Y7" s="23"/>
    </row>
    <row r="8" spans="2:25" x14ac:dyDescent="0.25">
      <c r="B8" s="18">
        <f t="shared" ref="B8:B36" si="0">($B$4+ROW(B3)-1)*(MONTH(B7+1)=MONTH($B$4))</f>
        <v>45660</v>
      </c>
      <c r="C8" s="23"/>
      <c r="D8" s="18">
        <f t="shared" ref="D8:D33" si="1">($D$4+ROW(B3)-1)*(MONTH(D7+1)=MONTH($D$4))</f>
        <v>45691</v>
      </c>
      <c r="E8" s="23"/>
      <c r="F8" s="18">
        <f t="shared" ref="F8:F36" si="2">($F$4+ROW(B3)-1)*(MONTH(F7+1)=MONTH($F$4))</f>
        <v>45719</v>
      </c>
      <c r="G8" s="23"/>
      <c r="H8" s="18">
        <f t="shared" ref="H8:H35" si="3">($H$4+ROW(B3)-1)*(MONTH(H7+1)=MONTH($H$4))</f>
        <v>45750</v>
      </c>
      <c r="I8" s="23"/>
      <c r="J8" s="18">
        <f t="shared" ref="J8:J36" si="4">($J$4+ROW(B3)-1)*(MONTH(J7+1)=MONTH($J$4))</f>
        <v>45780</v>
      </c>
      <c r="K8" s="23"/>
      <c r="L8" s="18">
        <f t="shared" ref="L8:L35" si="5">($L$4+ROW(B3)-1)*(MONTH(L7+1)=MONTH($L$4))</f>
        <v>45811</v>
      </c>
      <c r="M8" s="23"/>
      <c r="N8" s="18">
        <f t="shared" ref="N8:N36" si="6">($N$4+ROW(B3)-1)*(MONTH(N7+1)=MONTH($N$4))</f>
        <v>45841</v>
      </c>
      <c r="O8" s="23"/>
      <c r="P8" s="18">
        <f t="shared" ref="P8:P36" si="7">($P$4+ROW(B3)-1)*(MONTH(P7+1)=MONTH($P$4))</f>
        <v>45872</v>
      </c>
      <c r="Q8" s="23"/>
      <c r="R8" s="18">
        <f t="shared" ref="R8:R35" si="8">($R$4+ROW(B3)-1)*(MONTH(R7+1)=MONTH($R$4))</f>
        <v>45903</v>
      </c>
      <c r="S8" s="23"/>
      <c r="T8" s="18">
        <f t="shared" ref="T8:T36" si="9">($T$4+ROW(B3)-1)*(MONTH(T7+1)=MONTH($T$4))</f>
        <v>45933</v>
      </c>
      <c r="U8" s="23"/>
      <c r="V8" s="18">
        <f t="shared" ref="V8:V35" si="10">($V$4+ROW(B3)-1)*(MONTH(V7+1)=MONTH($V$4))</f>
        <v>45964</v>
      </c>
      <c r="W8" s="23"/>
      <c r="X8" s="18">
        <f t="shared" ref="X8:X36" si="11">($X$4+ROW(B3)-1)*(MONTH(X7+1)=MONTH($X$4))</f>
        <v>45994</v>
      </c>
      <c r="Y8" s="23"/>
    </row>
    <row r="9" spans="2:25" x14ac:dyDescent="0.25">
      <c r="B9" s="18">
        <f t="shared" si="0"/>
        <v>45661</v>
      </c>
      <c r="C9" s="23"/>
      <c r="D9" s="18">
        <f t="shared" si="1"/>
        <v>45692</v>
      </c>
      <c r="E9" s="23"/>
      <c r="F9" s="18">
        <f t="shared" si="2"/>
        <v>45720</v>
      </c>
      <c r="G9" s="23"/>
      <c r="H9" s="18">
        <f t="shared" si="3"/>
        <v>45751</v>
      </c>
      <c r="I9" s="23"/>
      <c r="J9" s="18">
        <f t="shared" si="4"/>
        <v>45781</v>
      </c>
      <c r="K9" s="23"/>
      <c r="L9" s="18">
        <f t="shared" si="5"/>
        <v>45812</v>
      </c>
      <c r="M9" s="23"/>
      <c r="N9" s="18">
        <f t="shared" si="6"/>
        <v>45842</v>
      </c>
      <c r="O9" s="23"/>
      <c r="P9" s="18">
        <f t="shared" si="7"/>
        <v>45873</v>
      </c>
      <c r="Q9" s="23"/>
      <c r="R9" s="18">
        <f t="shared" si="8"/>
        <v>45904</v>
      </c>
      <c r="S9" s="23"/>
      <c r="T9" s="18">
        <f t="shared" si="9"/>
        <v>45934</v>
      </c>
      <c r="U9" s="23"/>
      <c r="V9" s="18">
        <f t="shared" si="10"/>
        <v>45965</v>
      </c>
      <c r="W9" s="23"/>
      <c r="X9" s="18">
        <f t="shared" si="11"/>
        <v>45995</v>
      </c>
      <c r="Y9" s="23"/>
    </row>
    <row r="10" spans="2:25" x14ac:dyDescent="0.25">
      <c r="B10" s="18">
        <f t="shared" si="0"/>
        <v>45662</v>
      </c>
      <c r="C10" s="23"/>
      <c r="D10" s="18">
        <f t="shared" si="1"/>
        <v>45693</v>
      </c>
      <c r="E10" s="23"/>
      <c r="F10" s="18">
        <f t="shared" si="2"/>
        <v>45721</v>
      </c>
      <c r="G10" s="23"/>
      <c r="H10" s="18">
        <f t="shared" si="3"/>
        <v>45752</v>
      </c>
      <c r="I10" s="23"/>
      <c r="J10" s="18">
        <f t="shared" si="4"/>
        <v>45782</v>
      </c>
      <c r="K10" s="23"/>
      <c r="L10" s="18">
        <f t="shared" si="5"/>
        <v>45813</v>
      </c>
      <c r="M10" s="23"/>
      <c r="N10" s="18">
        <f t="shared" si="6"/>
        <v>45843</v>
      </c>
      <c r="O10" s="23"/>
      <c r="P10" s="18">
        <f t="shared" si="7"/>
        <v>45874</v>
      </c>
      <c r="Q10" s="23"/>
      <c r="R10" s="18">
        <f t="shared" si="8"/>
        <v>45905</v>
      </c>
      <c r="S10" s="23"/>
      <c r="T10" s="18">
        <f t="shared" si="9"/>
        <v>45935</v>
      </c>
      <c r="U10" s="23"/>
      <c r="V10" s="18">
        <f t="shared" si="10"/>
        <v>45966</v>
      </c>
      <c r="W10" s="23"/>
      <c r="X10" s="18">
        <f t="shared" si="11"/>
        <v>45996</v>
      </c>
      <c r="Y10" s="23"/>
    </row>
    <row r="11" spans="2:25" x14ac:dyDescent="0.25">
      <c r="B11" s="18">
        <f t="shared" si="0"/>
        <v>45663</v>
      </c>
      <c r="C11" s="23"/>
      <c r="D11" s="18">
        <f t="shared" si="1"/>
        <v>45694</v>
      </c>
      <c r="E11" s="23"/>
      <c r="F11" s="18">
        <f t="shared" si="2"/>
        <v>45722</v>
      </c>
      <c r="G11" s="23"/>
      <c r="H11" s="18">
        <f t="shared" si="3"/>
        <v>45753</v>
      </c>
      <c r="I11" s="23"/>
      <c r="J11" s="18">
        <f t="shared" si="4"/>
        <v>45783</v>
      </c>
      <c r="K11" s="23"/>
      <c r="L11" s="18">
        <f t="shared" si="5"/>
        <v>45814</v>
      </c>
      <c r="M11" s="23"/>
      <c r="N11" s="18">
        <f t="shared" si="6"/>
        <v>45844</v>
      </c>
      <c r="O11" s="23"/>
      <c r="P11" s="18">
        <f t="shared" si="7"/>
        <v>45875</v>
      </c>
      <c r="Q11" s="23"/>
      <c r="R11" s="18">
        <f t="shared" si="8"/>
        <v>45906</v>
      </c>
      <c r="S11" s="23"/>
      <c r="T11" s="18">
        <f t="shared" si="9"/>
        <v>45936</v>
      </c>
      <c r="U11" s="23"/>
      <c r="V11" s="18">
        <f t="shared" si="10"/>
        <v>45967</v>
      </c>
      <c r="W11" s="23"/>
      <c r="X11" s="18">
        <f t="shared" si="11"/>
        <v>45997</v>
      </c>
      <c r="Y11" s="23"/>
    </row>
    <row r="12" spans="2:25" x14ac:dyDescent="0.25">
      <c r="B12" s="18">
        <f t="shared" si="0"/>
        <v>45664</v>
      </c>
      <c r="C12" s="23"/>
      <c r="D12" s="18">
        <f t="shared" si="1"/>
        <v>45695</v>
      </c>
      <c r="E12" s="23"/>
      <c r="F12" s="18">
        <f t="shared" si="2"/>
        <v>45723</v>
      </c>
      <c r="G12" s="23"/>
      <c r="H12" s="18">
        <f t="shared" si="3"/>
        <v>45754</v>
      </c>
      <c r="I12" s="23"/>
      <c r="J12" s="18">
        <f t="shared" si="4"/>
        <v>45784</v>
      </c>
      <c r="K12" s="23"/>
      <c r="L12" s="18">
        <f t="shared" si="5"/>
        <v>45815</v>
      </c>
      <c r="M12" s="23"/>
      <c r="N12" s="18">
        <f t="shared" si="6"/>
        <v>45845</v>
      </c>
      <c r="O12" s="23"/>
      <c r="P12" s="18">
        <f t="shared" si="7"/>
        <v>45876</v>
      </c>
      <c r="Q12" s="23"/>
      <c r="R12" s="18">
        <f t="shared" si="8"/>
        <v>45907</v>
      </c>
      <c r="S12" s="23"/>
      <c r="T12" s="18">
        <f t="shared" si="9"/>
        <v>45937</v>
      </c>
      <c r="U12" s="23"/>
      <c r="V12" s="18">
        <f t="shared" si="10"/>
        <v>45968</v>
      </c>
      <c r="W12" s="23"/>
      <c r="X12" s="18">
        <f t="shared" si="11"/>
        <v>45998</v>
      </c>
      <c r="Y12" s="23"/>
    </row>
    <row r="13" spans="2:25" x14ac:dyDescent="0.25">
      <c r="B13" s="18">
        <f t="shared" si="0"/>
        <v>45665</v>
      </c>
      <c r="C13" s="23"/>
      <c r="D13" s="18">
        <f t="shared" si="1"/>
        <v>45696</v>
      </c>
      <c r="E13" s="23"/>
      <c r="F13" s="18">
        <f t="shared" si="2"/>
        <v>45724</v>
      </c>
      <c r="G13" s="23"/>
      <c r="H13" s="18">
        <f t="shared" si="3"/>
        <v>45755</v>
      </c>
      <c r="I13" s="23"/>
      <c r="J13" s="18">
        <f t="shared" si="4"/>
        <v>45785</v>
      </c>
      <c r="K13" s="23"/>
      <c r="L13" s="18">
        <f t="shared" si="5"/>
        <v>45816</v>
      </c>
      <c r="M13" s="23"/>
      <c r="N13" s="18">
        <f t="shared" si="6"/>
        <v>45846</v>
      </c>
      <c r="O13" s="23"/>
      <c r="P13" s="18">
        <f t="shared" si="7"/>
        <v>45877</v>
      </c>
      <c r="Q13" s="23"/>
      <c r="R13" s="18">
        <f t="shared" si="8"/>
        <v>45908</v>
      </c>
      <c r="S13" s="23"/>
      <c r="T13" s="18">
        <f t="shared" si="9"/>
        <v>45938</v>
      </c>
      <c r="U13" s="23"/>
      <c r="V13" s="18">
        <f t="shared" si="10"/>
        <v>45969</v>
      </c>
      <c r="W13" s="23"/>
      <c r="X13" s="18">
        <f t="shared" si="11"/>
        <v>45999</v>
      </c>
      <c r="Y13" s="23"/>
    </row>
    <row r="14" spans="2:25" x14ac:dyDescent="0.25">
      <c r="B14" s="18">
        <f t="shared" si="0"/>
        <v>45666</v>
      </c>
      <c r="C14" s="23"/>
      <c r="D14" s="18">
        <f t="shared" si="1"/>
        <v>45697</v>
      </c>
      <c r="E14" s="23"/>
      <c r="F14" s="18">
        <f t="shared" si="2"/>
        <v>45725</v>
      </c>
      <c r="G14" s="23"/>
      <c r="H14" s="18">
        <f t="shared" si="3"/>
        <v>45756</v>
      </c>
      <c r="I14" s="23"/>
      <c r="J14" s="18">
        <f t="shared" si="4"/>
        <v>45786</v>
      </c>
      <c r="K14" s="23"/>
      <c r="L14" s="18">
        <f t="shared" si="5"/>
        <v>45817</v>
      </c>
      <c r="M14" s="23"/>
      <c r="N14" s="18">
        <f t="shared" si="6"/>
        <v>45847</v>
      </c>
      <c r="O14" s="23"/>
      <c r="P14" s="18">
        <f t="shared" si="7"/>
        <v>45878</v>
      </c>
      <c r="Q14" s="23"/>
      <c r="R14" s="18">
        <f t="shared" si="8"/>
        <v>45909</v>
      </c>
      <c r="S14" s="23"/>
      <c r="T14" s="18">
        <f t="shared" si="9"/>
        <v>45939</v>
      </c>
      <c r="U14" s="23"/>
      <c r="V14" s="18">
        <f t="shared" si="10"/>
        <v>45970</v>
      </c>
      <c r="W14" s="23"/>
      <c r="X14" s="18">
        <f t="shared" si="11"/>
        <v>46000</v>
      </c>
      <c r="Y14" s="23"/>
    </row>
    <row r="15" spans="2:25" x14ac:dyDescent="0.25">
      <c r="B15" s="18">
        <f t="shared" si="0"/>
        <v>45667</v>
      </c>
      <c r="C15" s="23"/>
      <c r="D15" s="18">
        <f t="shared" si="1"/>
        <v>45698</v>
      </c>
      <c r="E15" s="23"/>
      <c r="F15" s="18">
        <f t="shared" si="2"/>
        <v>45726</v>
      </c>
      <c r="G15" s="23"/>
      <c r="H15" s="18">
        <f t="shared" si="3"/>
        <v>45757</v>
      </c>
      <c r="I15" s="23"/>
      <c r="J15" s="18">
        <f t="shared" si="4"/>
        <v>45787</v>
      </c>
      <c r="K15" s="23"/>
      <c r="L15" s="18">
        <f t="shared" si="5"/>
        <v>45818</v>
      </c>
      <c r="M15" s="23"/>
      <c r="N15" s="18">
        <f t="shared" si="6"/>
        <v>45848</v>
      </c>
      <c r="O15" s="23"/>
      <c r="P15" s="18">
        <f t="shared" si="7"/>
        <v>45879</v>
      </c>
      <c r="Q15" s="23"/>
      <c r="R15" s="18">
        <f t="shared" si="8"/>
        <v>45910</v>
      </c>
      <c r="S15" s="23"/>
      <c r="T15" s="18">
        <f t="shared" si="9"/>
        <v>45940</v>
      </c>
      <c r="U15" s="23"/>
      <c r="V15" s="18">
        <f t="shared" si="10"/>
        <v>45971</v>
      </c>
      <c r="W15" s="23"/>
      <c r="X15" s="18">
        <f t="shared" si="11"/>
        <v>46001</v>
      </c>
      <c r="Y15" s="23"/>
    </row>
    <row r="16" spans="2:25" x14ac:dyDescent="0.25">
      <c r="B16" s="18">
        <f t="shared" si="0"/>
        <v>45668</v>
      </c>
      <c r="C16" s="23"/>
      <c r="D16" s="18">
        <f t="shared" si="1"/>
        <v>45699</v>
      </c>
      <c r="E16" s="23"/>
      <c r="F16" s="18">
        <f t="shared" si="2"/>
        <v>45727</v>
      </c>
      <c r="G16" s="23"/>
      <c r="H16" s="18">
        <f t="shared" si="3"/>
        <v>45758</v>
      </c>
      <c r="I16" s="23"/>
      <c r="J16" s="18">
        <f t="shared" si="4"/>
        <v>45788</v>
      </c>
      <c r="K16" s="23"/>
      <c r="L16" s="18">
        <f t="shared" si="5"/>
        <v>45819</v>
      </c>
      <c r="M16" s="23"/>
      <c r="N16" s="18">
        <f t="shared" si="6"/>
        <v>45849</v>
      </c>
      <c r="O16" s="23"/>
      <c r="P16" s="18">
        <f t="shared" si="7"/>
        <v>45880</v>
      </c>
      <c r="Q16" s="23"/>
      <c r="R16" s="18">
        <f t="shared" si="8"/>
        <v>45911</v>
      </c>
      <c r="S16" s="23"/>
      <c r="T16" s="18">
        <f t="shared" si="9"/>
        <v>45941</v>
      </c>
      <c r="U16" s="23"/>
      <c r="V16" s="18">
        <f t="shared" si="10"/>
        <v>45972</v>
      </c>
      <c r="W16" s="23"/>
      <c r="X16" s="18">
        <f t="shared" si="11"/>
        <v>46002</v>
      </c>
      <c r="Y16" s="23"/>
    </row>
    <row r="17" spans="2:25" x14ac:dyDescent="0.25">
      <c r="B17" s="18">
        <f t="shared" si="0"/>
        <v>45669</v>
      </c>
      <c r="C17" s="23"/>
      <c r="D17" s="18">
        <f t="shared" si="1"/>
        <v>45700</v>
      </c>
      <c r="E17" s="23"/>
      <c r="F17" s="18">
        <f t="shared" si="2"/>
        <v>45728</v>
      </c>
      <c r="G17" s="23"/>
      <c r="H17" s="18">
        <f t="shared" si="3"/>
        <v>45759</v>
      </c>
      <c r="I17" s="23"/>
      <c r="J17" s="18">
        <f t="shared" si="4"/>
        <v>45789</v>
      </c>
      <c r="K17" s="23"/>
      <c r="L17" s="18">
        <f t="shared" si="5"/>
        <v>45820</v>
      </c>
      <c r="M17" s="23"/>
      <c r="N17" s="18">
        <f t="shared" si="6"/>
        <v>45850</v>
      </c>
      <c r="O17" s="23"/>
      <c r="P17" s="18">
        <f t="shared" si="7"/>
        <v>45881</v>
      </c>
      <c r="Q17" s="23"/>
      <c r="R17" s="18">
        <f t="shared" si="8"/>
        <v>45912</v>
      </c>
      <c r="S17" s="23"/>
      <c r="T17" s="18">
        <f t="shared" si="9"/>
        <v>45942</v>
      </c>
      <c r="U17" s="23"/>
      <c r="V17" s="18">
        <f t="shared" si="10"/>
        <v>45973</v>
      </c>
      <c r="W17" s="23"/>
      <c r="X17" s="18">
        <f t="shared" si="11"/>
        <v>46003</v>
      </c>
      <c r="Y17" s="23"/>
    </row>
    <row r="18" spans="2:25" x14ac:dyDescent="0.25">
      <c r="B18" s="18">
        <f t="shared" si="0"/>
        <v>45670</v>
      </c>
      <c r="C18" s="23"/>
      <c r="D18" s="18">
        <f t="shared" si="1"/>
        <v>45701</v>
      </c>
      <c r="E18" s="23"/>
      <c r="F18" s="18">
        <f t="shared" si="2"/>
        <v>45729</v>
      </c>
      <c r="G18" s="23"/>
      <c r="H18" s="18">
        <f t="shared" si="3"/>
        <v>45760</v>
      </c>
      <c r="I18" s="23"/>
      <c r="J18" s="18">
        <f t="shared" si="4"/>
        <v>45790</v>
      </c>
      <c r="K18" s="23"/>
      <c r="L18" s="18">
        <f t="shared" si="5"/>
        <v>45821</v>
      </c>
      <c r="M18" s="23"/>
      <c r="N18" s="18">
        <f t="shared" si="6"/>
        <v>45851</v>
      </c>
      <c r="O18" s="23"/>
      <c r="P18" s="18">
        <f t="shared" si="7"/>
        <v>45882</v>
      </c>
      <c r="Q18" s="23"/>
      <c r="R18" s="18">
        <f t="shared" si="8"/>
        <v>45913</v>
      </c>
      <c r="S18" s="23"/>
      <c r="T18" s="18">
        <f t="shared" si="9"/>
        <v>45943</v>
      </c>
      <c r="U18" s="23"/>
      <c r="V18" s="18">
        <f t="shared" si="10"/>
        <v>45974</v>
      </c>
      <c r="W18" s="23"/>
      <c r="X18" s="18">
        <f t="shared" si="11"/>
        <v>46004</v>
      </c>
      <c r="Y18" s="23"/>
    </row>
    <row r="19" spans="2:25" x14ac:dyDescent="0.25">
      <c r="B19" s="18">
        <f t="shared" si="0"/>
        <v>45671</v>
      </c>
      <c r="C19" s="23"/>
      <c r="D19" s="18">
        <f t="shared" si="1"/>
        <v>45702</v>
      </c>
      <c r="E19" s="23"/>
      <c r="F19" s="18">
        <f t="shared" si="2"/>
        <v>45730</v>
      </c>
      <c r="G19" s="23"/>
      <c r="H19" s="18">
        <f t="shared" si="3"/>
        <v>45761</v>
      </c>
      <c r="I19" s="23"/>
      <c r="J19" s="18">
        <f t="shared" si="4"/>
        <v>45791</v>
      </c>
      <c r="K19" s="23"/>
      <c r="L19" s="18">
        <f t="shared" si="5"/>
        <v>45822</v>
      </c>
      <c r="M19" s="23"/>
      <c r="N19" s="18">
        <f t="shared" si="6"/>
        <v>45852</v>
      </c>
      <c r="O19" s="23"/>
      <c r="P19" s="18">
        <f t="shared" si="7"/>
        <v>45883</v>
      </c>
      <c r="Q19" s="23"/>
      <c r="R19" s="18">
        <f t="shared" si="8"/>
        <v>45914</v>
      </c>
      <c r="S19" s="23"/>
      <c r="T19" s="18">
        <f t="shared" si="9"/>
        <v>45944</v>
      </c>
      <c r="U19" s="23"/>
      <c r="V19" s="18">
        <f t="shared" si="10"/>
        <v>45975</v>
      </c>
      <c r="W19" s="23"/>
      <c r="X19" s="18">
        <f t="shared" si="11"/>
        <v>46005</v>
      </c>
      <c r="Y19" s="23"/>
    </row>
    <row r="20" spans="2:25" x14ac:dyDescent="0.25">
      <c r="B20" s="18">
        <f t="shared" si="0"/>
        <v>45672</v>
      </c>
      <c r="C20" s="23"/>
      <c r="D20" s="18">
        <f t="shared" si="1"/>
        <v>45703</v>
      </c>
      <c r="E20" s="23"/>
      <c r="F20" s="18">
        <f t="shared" si="2"/>
        <v>45731</v>
      </c>
      <c r="G20" s="23"/>
      <c r="H20" s="18">
        <f t="shared" si="3"/>
        <v>45762</v>
      </c>
      <c r="I20" s="23"/>
      <c r="J20" s="18">
        <f t="shared" si="4"/>
        <v>45792</v>
      </c>
      <c r="K20" s="23"/>
      <c r="L20" s="18">
        <f t="shared" si="5"/>
        <v>45823</v>
      </c>
      <c r="M20" s="23"/>
      <c r="N20" s="18">
        <f t="shared" si="6"/>
        <v>45853</v>
      </c>
      <c r="O20" s="23"/>
      <c r="P20" s="18">
        <f t="shared" si="7"/>
        <v>45884</v>
      </c>
      <c r="Q20" s="23"/>
      <c r="R20" s="18">
        <f t="shared" si="8"/>
        <v>45915</v>
      </c>
      <c r="S20" s="23"/>
      <c r="T20" s="18">
        <f t="shared" si="9"/>
        <v>45945</v>
      </c>
      <c r="U20" s="23"/>
      <c r="V20" s="18">
        <f t="shared" si="10"/>
        <v>45976</v>
      </c>
      <c r="W20" s="23"/>
      <c r="X20" s="18">
        <f t="shared" si="11"/>
        <v>46006</v>
      </c>
      <c r="Y20" s="23"/>
    </row>
    <row r="21" spans="2:25" x14ac:dyDescent="0.25">
      <c r="B21" s="18">
        <f t="shared" si="0"/>
        <v>45673</v>
      </c>
      <c r="C21" s="23"/>
      <c r="D21" s="18">
        <f t="shared" si="1"/>
        <v>45704</v>
      </c>
      <c r="E21" s="23"/>
      <c r="F21" s="18">
        <f t="shared" si="2"/>
        <v>45732</v>
      </c>
      <c r="G21" s="23"/>
      <c r="H21" s="18">
        <f t="shared" si="3"/>
        <v>45763</v>
      </c>
      <c r="I21" s="23"/>
      <c r="J21" s="18">
        <f t="shared" si="4"/>
        <v>45793</v>
      </c>
      <c r="K21" s="23"/>
      <c r="L21" s="18">
        <f t="shared" si="5"/>
        <v>45824</v>
      </c>
      <c r="M21" s="23"/>
      <c r="N21" s="18">
        <f t="shared" si="6"/>
        <v>45854</v>
      </c>
      <c r="O21" s="23"/>
      <c r="P21" s="18">
        <f t="shared" si="7"/>
        <v>45885</v>
      </c>
      <c r="Q21" s="23"/>
      <c r="R21" s="18">
        <f t="shared" si="8"/>
        <v>45916</v>
      </c>
      <c r="S21" s="23"/>
      <c r="T21" s="18">
        <f t="shared" si="9"/>
        <v>45946</v>
      </c>
      <c r="U21" s="23"/>
      <c r="V21" s="18">
        <f t="shared" si="10"/>
        <v>45977</v>
      </c>
      <c r="W21" s="23"/>
      <c r="X21" s="18">
        <f t="shared" si="11"/>
        <v>46007</v>
      </c>
      <c r="Y21" s="23"/>
    </row>
    <row r="22" spans="2:25" x14ac:dyDescent="0.25">
      <c r="B22" s="18">
        <f t="shared" si="0"/>
        <v>45674</v>
      </c>
      <c r="C22" s="23"/>
      <c r="D22" s="18">
        <f t="shared" si="1"/>
        <v>45705</v>
      </c>
      <c r="E22" s="23"/>
      <c r="F22" s="18">
        <f t="shared" si="2"/>
        <v>45733</v>
      </c>
      <c r="G22" s="23"/>
      <c r="H22" s="18">
        <f t="shared" si="3"/>
        <v>45764</v>
      </c>
      <c r="I22" s="23"/>
      <c r="J22" s="18">
        <f t="shared" si="4"/>
        <v>45794</v>
      </c>
      <c r="K22" s="23"/>
      <c r="L22" s="18">
        <f t="shared" si="5"/>
        <v>45825</v>
      </c>
      <c r="M22" s="23"/>
      <c r="N22" s="18">
        <f t="shared" si="6"/>
        <v>45855</v>
      </c>
      <c r="O22" s="23"/>
      <c r="P22" s="18">
        <f t="shared" si="7"/>
        <v>45886</v>
      </c>
      <c r="Q22" s="23"/>
      <c r="R22" s="18">
        <f t="shared" si="8"/>
        <v>45917</v>
      </c>
      <c r="S22" s="23"/>
      <c r="T22" s="18">
        <f t="shared" si="9"/>
        <v>45947</v>
      </c>
      <c r="U22" s="23"/>
      <c r="V22" s="18">
        <f t="shared" si="10"/>
        <v>45978</v>
      </c>
      <c r="W22" s="23"/>
      <c r="X22" s="18">
        <f t="shared" si="11"/>
        <v>46008</v>
      </c>
      <c r="Y22" s="23"/>
    </row>
    <row r="23" spans="2:25" x14ac:dyDescent="0.25">
      <c r="B23" s="18">
        <f t="shared" si="0"/>
        <v>45675</v>
      </c>
      <c r="C23" s="23"/>
      <c r="D23" s="18">
        <f t="shared" si="1"/>
        <v>45706</v>
      </c>
      <c r="E23" s="23"/>
      <c r="F23" s="18">
        <f t="shared" si="2"/>
        <v>45734</v>
      </c>
      <c r="G23" s="23"/>
      <c r="H23" s="18">
        <f t="shared" si="3"/>
        <v>45765</v>
      </c>
      <c r="I23" s="23"/>
      <c r="J23" s="18">
        <f t="shared" si="4"/>
        <v>45795</v>
      </c>
      <c r="K23" s="23"/>
      <c r="L23" s="18">
        <f t="shared" si="5"/>
        <v>45826</v>
      </c>
      <c r="M23" s="23"/>
      <c r="N23" s="18">
        <f t="shared" si="6"/>
        <v>45856</v>
      </c>
      <c r="O23" s="23"/>
      <c r="P23" s="18">
        <f t="shared" si="7"/>
        <v>45887</v>
      </c>
      <c r="Q23" s="23"/>
      <c r="R23" s="18">
        <f t="shared" si="8"/>
        <v>45918</v>
      </c>
      <c r="S23" s="23"/>
      <c r="T23" s="18">
        <f t="shared" si="9"/>
        <v>45948</v>
      </c>
      <c r="U23" s="23"/>
      <c r="V23" s="18">
        <f t="shared" si="10"/>
        <v>45979</v>
      </c>
      <c r="W23" s="23"/>
      <c r="X23" s="18">
        <f t="shared" si="11"/>
        <v>46009</v>
      </c>
      <c r="Y23" s="23"/>
    </row>
    <row r="24" spans="2:25" x14ac:dyDescent="0.25">
      <c r="B24" s="18">
        <f t="shared" si="0"/>
        <v>45676</v>
      </c>
      <c r="C24" s="23"/>
      <c r="D24" s="18">
        <f t="shared" si="1"/>
        <v>45707</v>
      </c>
      <c r="E24" s="23"/>
      <c r="F24" s="18">
        <f t="shared" si="2"/>
        <v>45735</v>
      </c>
      <c r="G24" s="23"/>
      <c r="H24" s="18">
        <f t="shared" si="3"/>
        <v>45766</v>
      </c>
      <c r="I24" s="23"/>
      <c r="J24" s="18">
        <f t="shared" si="4"/>
        <v>45796</v>
      </c>
      <c r="K24" s="23"/>
      <c r="L24" s="18">
        <f t="shared" si="5"/>
        <v>45827</v>
      </c>
      <c r="M24" s="23"/>
      <c r="N24" s="18">
        <f t="shared" si="6"/>
        <v>45857</v>
      </c>
      <c r="O24" s="23"/>
      <c r="P24" s="18">
        <f t="shared" si="7"/>
        <v>45888</v>
      </c>
      <c r="Q24" s="23"/>
      <c r="R24" s="18">
        <f t="shared" si="8"/>
        <v>45919</v>
      </c>
      <c r="S24" s="23"/>
      <c r="T24" s="18">
        <f t="shared" si="9"/>
        <v>45949</v>
      </c>
      <c r="U24" s="23"/>
      <c r="V24" s="18">
        <f t="shared" si="10"/>
        <v>45980</v>
      </c>
      <c r="W24" s="23"/>
      <c r="X24" s="18">
        <f t="shared" si="11"/>
        <v>46010</v>
      </c>
      <c r="Y24" s="23"/>
    </row>
    <row r="25" spans="2:25" x14ac:dyDescent="0.25">
      <c r="B25" s="18">
        <f t="shared" si="0"/>
        <v>45677</v>
      </c>
      <c r="C25" s="23"/>
      <c r="D25" s="18">
        <f t="shared" si="1"/>
        <v>45708</v>
      </c>
      <c r="E25" s="23"/>
      <c r="F25" s="18">
        <f t="shared" si="2"/>
        <v>45736</v>
      </c>
      <c r="G25" s="23"/>
      <c r="H25" s="18">
        <f t="shared" si="3"/>
        <v>45767</v>
      </c>
      <c r="I25" s="23"/>
      <c r="J25" s="18">
        <f t="shared" si="4"/>
        <v>45797</v>
      </c>
      <c r="K25" s="23"/>
      <c r="L25" s="18">
        <f t="shared" si="5"/>
        <v>45828</v>
      </c>
      <c r="M25" s="23"/>
      <c r="N25" s="18">
        <f t="shared" si="6"/>
        <v>45858</v>
      </c>
      <c r="O25" s="23"/>
      <c r="P25" s="18">
        <f t="shared" si="7"/>
        <v>45889</v>
      </c>
      <c r="Q25" s="23"/>
      <c r="R25" s="18">
        <f t="shared" si="8"/>
        <v>45920</v>
      </c>
      <c r="S25" s="23"/>
      <c r="T25" s="18">
        <f t="shared" si="9"/>
        <v>45950</v>
      </c>
      <c r="U25" s="23"/>
      <c r="V25" s="18">
        <f t="shared" si="10"/>
        <v>45981</v>
      </c>
      <c r="W25" s="23"/>
      <c r="X25" s="18">
        <f t="shared" si="11"/>
        <v>46011</v>
      </c>
      <c r="Y25" s="23"/>
    </row>
    <row r="26" spans="2:25" x14ac:dyDescent="0.25">
      <c r="B26" s="18">
        <f t="shared" si="0"/>
        <v>45678</v>
      </c>
      <c r="C26" s="23"/>
      <c r="D26" s="18">
        <f t="shared" si="1"/>
        <v>45709</v>
      </c>
      <c r="E26" s="23"/>
      <c r="F26" s="18">
        <f t="shared" si="2"/>
        <v>45737</v>
      </c>
      <c r="G26" s="23"/>
      <c r="H26" s="18">
        <f t="shared" si="3"/>
        <v>45768</v>
      </c>
      <c r="I26" s="23"/>
      <c r="J26" s="18">
        <f t="shared" si="4"/>
        <v>45798</v>
      </c>
      <c r="K26" s="23"/>
      <c r="L26" s="18">
        <f t="shared" si="5"/>
        <v>45829</v>
      </c>
      <c r="M26" s="23"/>
      <c r="N26" s="18">
        <f t="shared" si="6"/>
        <v>45859</v>
      </c>
      <c r="O26" s="23"/>
      <c r="P26" s="18">
        <f t="shared" si="7"/>
        <v>45890</v>
      </c>
      <c r="Q26" s="23"/>
      <c r="R26" s="18">
        <f t="shared" si="8"/>
        <v>45921</v>
      </c>
      <c r="S26" s="23"/>
      <c r="T26" s="18">
        <f t="shared" si="9"/>
        <v>45951</v>
      </c>
      <c r="U26" s="23"/>
      <c r="V26" s="18">
        <f t="shared" si="10"/>
        <v>45982</v>
      </c>
      <c r="W26" s="23"/>
      <c r="X26" s="18">
        <f t="shared" si="11"/>
        <v>46012</v>
      </c>
      <c r="Y26" s="23"/>
    </row>
    <row r="27" spans="2:25" x14ac:dyDescent="0.25">
      <c r="B27" s="18">
        <f t="shared" si="0"/>
        <v>45679</v>
      </c>
      <c r="C27" s="23"/>
      <c r="D27" s="18">
        <f t="shared" si="1"/>
        <v>45710</v>
      </c>
      <c r="E27" s="23"/>
      <c r="F27" s="18">
        <f t="shared" si="2"/>
        <v>45738</v>
      </c>
      <c r="G27" s="23"/>
      <c r="H27" s="18">
        <f t="shared" si="3"/>
        <v>45769</v>
      </c>
      <c r="I27" s="23"/>
      <c r="J27" s="18">
        <f t="shared" si="4"/>
        <v>45799</v>
      </c>
      <c r="K27" s="23"/>
      <c r="L27" s="18">
        <f t="shared" si="5"/>
        <v>45830</v>
      </c>
      <c r="M27" s="23"/>
      <c r="N27" s="18">
        <f t="shared" si="6"/>
        <v>45860</v>
      </c>
      <c r="O27" s="23"/>
      <c r="P27" s="18">
        <f t="shared" si="7"/>
        <v>45891</v>
      </c>
      <c r="Q27" s="23"/>
      <c r="R27" s="18">
        <f t="shared" si="8"/>
        <v>45922</v>
      </c>
      <c r="S27" s="23"/>
      <c r="T27" s="18">
        <f t="shared" si="9"/>
        <v>45952</v>
      </c>
      <c r="U27" s="23"/>
      <c r="V27" s="18">
        <f t="shared" si="10"/>
        <v>45983</v>
      </c>
      <c r="W27" s="23"/>
      <c r="X27" s="18">
        <f t="shared" si="11"/>
        <v>46013</v>
      </c>
      <c r="Y27" s="23"/>
    </row>
    <row r="28" spans="2:25" x14ac:dyDescent="0.25">
      <c r="B28" s="18">
        <f t="shared" si="0"/>
        <v>45680</v>
      </c>
      <c r="C28" s="23"/>
      <c r="D28" s="18">
        <f t="shared" si="1"/>
        <v>45711</v>
      </c>
      <c r="E28" s="23"/>
      <c r="F28" s="18">
        <f t="shared" si="2"/>
        <v>45739</v>
      </c>
      <c r="G28" s="23"/>
      <c r="H28" s="18">
        <f t="shared" si="3"/>
        <v>45770</v>
      </c>
      <c r="I28" s="23"/>
      <c r="J28" s="18">
        <f t="shared" si="4"/>
        <v>45800</v>
      </c>
      <c r="K28" s="23"/>
      <c r="L28" s="18">
        <f t="shared" si="5"/>
        <v>45831</v>
      </c>
      <c r="M28" s="23"/>
      <c r="N28" s="18">
        <f t="shared" si="6"/>
        <v>45861</v>
      </c>
      <c r="O28" s="23"/>
      <c r="P28" s="18">
        <f t="shared" si="7"/>
        <v>45892</v>
      </c>
      <c r="Q28" s="23"/>
      <c r="R28" s="18">
        <f t="shared" si="8"/>
        <v>45923</v>
      </c>
      <c r="S28" s="23"/>
      <c r="T28" s="18">
        <f t="shared" si="9"/>
        <v>45953</v>
      </c>
      <c r="U28" s="23"/>
      <c r="V28" s="18">
        <f t="shared" si="10"/>
        <v>45984</v>
      </c>
      <c r="W28" s="23"/>
      <c r="X28" s="18">
        <f t="shared" si="11"/>
        <v>46014</v>
      </c>
      <c r="Y28" s="23"/>
    </row>
    <row r="29" spans="2:25" x14ac:dyDescent="0.25">
      <c r="B29" s="18">
        <f t="shared" si="0"/>
        <v>45681</v>
      </c>
      <c r="C29" s="23"/>
      <c r="D29" s="18">
        <f t="shared" si="1"/>
        <v>45712</v>
      </c>
      <c r="E29" s="23"/>
      <c r="F29" s="18">
        <f t="shared" si="2"/>
        <v>45740</v>
      </c>
      <c r="G29" s="23"/>
      <c r="H29" s="18">
        <f t="shared" si="3"/>
        <v>45771</v>
      </c>
      <c r="I29" s="23"/>
      <c r="J29" s="18">
        <f t="shared" si="4"/>
        <v>45801</v>
      </c>
      <c r="K29" s="23"/>
      <c r="L29" s="18">
        <f t="shared" si="5"/>
        <v>45832</v>
      </c>
      <c r="M29" s="23"/>
      <c r="N29" s="18">
        <f t="shared" si="6"/>
        <v>45862</v>
      </c>
      <c r="O29" s="23"/>
      <c r="P29" s="18">
        <f t="shared" si="7"/>
        <v>45893</v>
      </c>
      <c r="Q29" s="23"/>
      <c r="R29" s="18">
        <f t="shared" si="8"/>
        <v>45924</v>
      </c>
      <c r="S29" s="23"/>
      <c r="T29" s="18">
        <f t="shared" si="9"/>
        <v>45954</v>
      </c>
      <c r="U29" s="23"/>
      <c r="V29" s="18">
        <f t="shared" si="10"/>
        <v>45985</v>
      </c>
      <c r="W29" s="23"/>
      <c r="X29" s="18">
        <f t="shared" si="11"/>
        <v>46015</v>
      </c>
      <c r="Y29" s="23"/>
    </row>
    <row r="30" spans="2:25" x14ac:dyDescent="0.25">
      <c r="B30" s="18">
        <f t="shared" si="0"/>
        <v>45682</v>
      </c>
      <c r="C30" s="23"/>
      <c r="D30" s="18">
        <f t="shared" si="1"/>
        <v>45713</v>
      </c>
      <c r="E30" s="23"/>
      <c r="F30" s="18">
        <f t="shared" si="2"/>
        <v>45741</v>
      </c>
      <c r="G30" s="23"/>
      <c r="H30" s="18">
        <f t="shared" si="3"/>
        <v>45772</v>
      </c>
      <c r="I30" s="23"/>
      <c r="J30" s="18">
        <f t="shared" si="4"/>
        <v>45802</v>
      </c>
      <c r="K30" s="23"/>
      <c r="L30" s="18">
        <f t="shared" si="5"/>
        <v>45833</v>
      </c>
      <c r="M30" s="23"/>
      <c r="N30" s="18">
        <f t="shared" si="6"/>
        <v>45863</v>
      </c>
      <c r="O30" s="23"/>
      <c r="P30" s="18">
        <f t="shared" si="7"/>
        <v>45894</v>
      </c>
      <c r="Q30" s="23"/>
      <c r="R30" s="18">
        <f t="shared" si="8"/>
        <v>45925</v>
      </c>
      <c r="S30" s="23"/>
      <c r="T30" s="18">
        <f t="shared" si="9"/>
        <v>45955</v>
      </c>
      <c r="U30" s="23"/>
      <c r="V30" s="18">
        <f t="shared" si="10"/>
        <v>45986</v>
      </c>
      <c r="W30" s="23"/>
      <c r="X30" s="18">
        <f t="shared" si="11"/>
        <v>46016</v>
      </c>
      <c r="Y30" s="23"/>
    </row>
    <row r="31" spans="2:25" x14ac:dyDescent="0.25">
      <c r="B31" s="18">
        <f t="shared" si="0"/>
        <v>45683</v>
      </c>
      <c r="C31" s="23"/>
      <c r="D31" s="18">
        <f t="shared" si="1"/>
        <v>45714</v>
      </c>
      <c r="E31" s="23"/>
      <c r="F31" s="18">
        <f t="shared" si="2"/>
        <v>45742</v>
      </c>
      <c r="G31" s="23"/>
      <c r="H31" s="18">
        <f t="shared" si="3"/>
        <v>45773</v>
      </c>
      <c r="I31" s="23"/>
      <c r="J31" s="18">
        <f t="shared" si="4"/>
        <v>45803</v>
      </c>
      <c r="K31" s="23"/>
      <c r="L31" s="18">
        <f t="shared" si="5"/>
        <v>45834</v>
      </c>
      <c r="M31" s="23"/>
      <c r="N31" s="18">
        <f t="shared" si="6"/>
        <v>45864</v>
      </c>
      <c r="O31" s="23"/>
      <c r="P31" s="18">
        <f t="shared" si="7"/>
        <v>45895</v>
      </c>
      <c r="Q31" s="23"/>
      <c r="R31" s="18">
        <f t="shared" si="8"/>
        <v>45926</v>
      </c>
      <c r="S31" s="23"/>
      <c r="T31" s="18">
        <f t="shared" si="9"/>
        <v>45956</v>
      </c>
      <c r="U31" s="23"/>
      <c r="V31" s="18">
        <f t="shared" si="10"/>
        <v>45987</v>
      </c>
      <c r="W31" s="23"/>
      <c r="X31" s="18">
        <f t="shared" si="11"/>
        <v>46017</v>
      </c>
      <c r="Y31" s="23"/>
    </row>
    <row r="32" spans="2:25" x14ac:dyDescent="0.25">
      <c r="B32" s="18">
        <f t="shared" si="0"/>
        <v>45684</v>
      </c>
      <c r="C32" s="23"/>
      <c r="D32" s="18">
        <f t="shared" si="1"/>
        <v>45715</v>
      </c>
      <c r="E32" s="23"/>
      <c r="F32" s="18">
        <f t="shared" si="2"/>
        <v>45743</v>
      </c>
      <c r="G32" s="23"/>
      <c r="H32" s="18">
        <f t="shared" si="3"/>
        <v>45774</v>
      </c>
      <c r="I32" s="23"/>
      <c r="J32" s="18">
        <f t="shared" si="4"/>
        <v>45804</v>
      </c>
      <c r="K32" s="23"/>
      <c r="L32" s="18">
        <f t="shared" si="5"/>
        <v>45835</v>
      </c>
      <c r="M32" s="23"/>
      <c r="N32" s="18">
        <f t="shared" si="6"/>
        <v>45865</v>
      </c>
      <c r="O32" s="23"/>
      <c r="P32" s="18">
        <f t="shared" si="7"/>
        <v>45896</v>
      </c>
      <c r="Q32" s="23"/>
      <c r="R32" s="18">
        <f t="shared" si="8"/>
        <v>45927</v>
      </c>
      <c r="S32" s="23"/>
      <c r="T32" s="18">
        <f t="shared" si="9"/>
        <v>45957</v>
      </c>
      <c r="U32" s="23"/>
      <c r="V32" s="18">
        <f t="shared" si="10"/>
        <v>45988</v>
      </c>
      <c r="W32" s="23"/>
      <c r="X32" s="18">
        <f t="shared" si="11"/>
        <v>46018</v>
      </c>
      <c r="Y32" s="23"/>
    </row>
    <row r="33" spans="2:25" x14ac:dyDescent="0.25">
      <c r="B33" s="18">
        <f t="shared" si="0"/>
        <v>45685</v>
      </c>
      <c r="C33" s="23"/>
      <c r="D33" s="18">
        <f t="shared" si="1"/>
        <v>45716</v>
      </c>
      <c r="E33" s="23"/>
      <c r="F33" s="18">
        <f t="shared" si="2"/>
        <v>45744</v>
      </c>
      <c r="G33" s="23"/>
      <c r="H33" s="18">
        <f t="shared" si="3"/>
        <v>45775</v>
      </c>
      <c r="I33" s="23"/>
      <c r="J33" s="18">
        <f t="shared" si="4"/>
        <v>45805</v>
      </c>
      <c r="K33" s="23"/>
      <c r="L33" s="18">
        <f t="shared" si="5"/>
        <v>45836</v>
      </c>
      <c r="M33" s="23"/>
      <c r="N33" s="18">
        <f t="shared" si="6"/>
        <v>45866</v>
      </c>
      <c r="O33" s="23"/>
      <c r="P33" s="18">
        <f t="shared" si="7"/>
        <v>45897</v>
      </c>
      <c r="Q33" s="23"/>
      <c r="R33" s="18">
        <f t="shared" si="8"/>
        <v>45928</v>
      </c>
      <c r="S33" s="23"/>
      <c r="T33" s="18">
        <f t="shared" si="9"/>
        <v>45958</v>
      </c>
      <c r="U33" s="23"/>
      <c r="V33" s="18">
        <f t="shared" si="10"/>
        <v>45989</v>
      </c>
      <c r="W33" s="23"/>
      <c r="X33" s="18">
        <f t="shared" si="11"/>
        <v>46019</v>
      </c>
      <c r="Y33" s="23"/>
    </row>
    <row r="34" spans="2:25" x14ac:dyDescent="0.25">
      <c r="B34" s="18">
        <f t="shared" si="0"/>
        <v>45686</v>
      </c>
      <c r="C34" s="23"/>
      <c r="D34" s="18" t="str">
        <f>IF(($D$4+ROW(B29)-1)*(MONTH(D33+1)=MONTH($D$4))=0,"",($D$4+ROW(B29)-1)*(MONTH(D33+1)=MONTH($D$4)))</f>
        <v/>
      </c>
      <c r="E34" s="23"/>
      <c r="F34" s="18">
        <f t="shared" si="2"/>
        <v>45745</v>
      </c>
      <c r="G34" s="23"/>
      <c r="H34" s="18">
        <f t="shared" si="3"/>
        <v>45776</v>
      </c>
      <c r="I34" s="23"/>
      <c r="J34" s="18">
        <f t="shared" si="4"/>
        <v>45806</v>
      </c>
      <c r="K34" s="23"/>
      <c r="L34" s="18">
        <f t="shared" si="5"/>
        <v>45837</v>
      </c>
      <c r="M34" s="23"/>
      <c r="N34" s="18">
        <f t="shared" si="6"/>
        <v>45867</v>
      </c>
      <c r="O34" s="23"/>
      <c r="P34" s="18">
        <f t="shared" si="7"/>
        <v>45898</v>
      </c>
      <c r="Q34" s="23"/>
      <c r="R34" s="18">
        <f t="shared" si="8"/>
        <v>45929</v>
      </c>
      <c r="S34" s="23"/>
      <c r="T34" s="18">
        <f t="shared" si="9"/>
        <v>45959</v>
      </c>
      <c r="U34" s="23"/>
      <c r="V34" s="18">
        <f t="shared" si="10"/>
        <v>45990</v>
      </c>
      <c r="W34" s="23"/>
      <c r="X34" s="18">
        <f t="shared" si="11"/>
        <v>46020</v>
      </c>
      <c r="Y34" s="23"/>
    </row>
    <row r="35" spans="2:25" x14ac:dyDescent="0.25">
      <c r="B35" s="18">
        <f t="shared" si="0"/>
        <v>45687</v>
      </c>
      <c r="C35" s="23"/>
      <c r="D35" s="18"/>
      <c r="E35" s="17"/>
      <c r="F35" s="18">
        <f t="shared" si="2"/>
        <v>45746</v>
      </c>
      <c r="G35" s="23"/>
      <c r="H35" s="18">
        <f t="shared" si="3"/>
        <v>45777</v>
      </c>
      <c r="I35" s="23"/>
      <c r="J35" s="18">
        <f t="shared" si="4"/>
        <v>45807</v>
      </c>
      <c r="K35" s="23"/>
      <c r="L35" s="18">
        <f t="shared" si="5"/>
        <v>45838</v>
      </c>
      <c r="M35" s="23"/>
      <c r="N35" s="18">
        <f t="shared" si="6"/>
        <v>45868</v>
      </c>
      <c r="O35" s="23"/>
      <c r="P35" s="18">
        <f t="shared" si="7"/>
        <v>45899</v>
      </c>
      <c r="Q35" s="23"/>
      <c r="R35" s="18">
        <f t="shared" si="8"/>
        <v>45930</v>
      </c>
      <c r="S35" s="23"/>
      <c r="T35" s="18">
        <f t="shared" si="9"/>
        <v>45960</v>
      </c>
      <c r="U35" s="23"/>
      <c r="V35" s="18">
        <f t="shared" si="10"/>
        <v>45991</v>
      </c>
      <c r="W35" s="23"/>
      <c r="X35" s="18">
        <f>($X$4+ROW(B30)-1)*(MONTH(X34+1)=MONTH($X$4))</f>
        <v>46021</v>
      </c>
      <c r="Y35" s="23"/>
    </row>
    <row r="36" spans="2:25" x14ac:dyDescent="0.25">
      <c r="B36" s="19">
        <f t="shared" si="0"/>
        <v>45688</v>
      </c>
      <c r="C36" s="23"/>
      <c r="D36" s="19"/>
      <c r="E36" s="20"/>
      <c r="F36" s="19">
        <f t="shared" si="2"/>
        <v>45747</v>
      </c>
      <c r="G36" s="23"/>
      <c r="H36" s="21"/>
      <c r="I36" s="20"/>
      <c r="J36" s="19">
        <f t="shared" si="4"/>
        <v>45808</v>
      </c>
      <c r="K36" s="23"/>
      <c r="L36" s="21"/>
      <c r="M36" s="20"/>
      <c r="N36" s="19">
        <f t="shared" si="6"/>
        <v>45869</v>
      </c>
      <c r="O36" s="23"/>
      <c r="P36" s="19">
        <f t="shared" si="7"/>
        <v>45900</v>
      </c>
      <c r="Q36" s="23"/>
      <c r="R36" s="19"/>
      <c r="S36" s="20"/>
      <c r="T36" s="19">
        <f t="shared" si="9"/>
        <v>45961</v>
      </c>
      <c r="U36" s="23"/>
      <c r="V36" s="21"/>
      <c r="W36" s="20"/>
      <c r="X36" s="19">
        <f t="shared" si="11"/>
        <v>46022</v>
      </c>
      <c r="Y36" s="24"/>
    </row>
    <row r="37" spans="2:25" x14ac:dyDescent="0.25">
      <c r="B37" s="22"/>
      <c r="X37" s="22"/>
    </row>
    <row r="38" spans="2:25" x14ac:dyDescent="0.25">
      <c r="B38" s="22"/>
    </row>
    <row r="39" spans="2:25" x14ac:dyDescent="0.25">
      <c r="B39" s="22"/>
    </row>
    <row r="40" spans="2:25" x14ac:dyDescent="0.25">
      <c r="B40" s="22"/>
    </row>
    <row r="41" spans="2:25" x14ac:dyDescent="0.25">
      <c r="B41" s="22"/>
    </row>
    <row r="42" spans="2:25" x14ac:dyDescent="0.25">
      <c r="B42" s="22"/>
    </row>
    <row r="43" spans="2:25" x14ac:dyDescent="0.25">
      <c r="B43" s="22"/>
    </row>
    <row r="44" spans="2:25" x14ac:dyDescent="0.25">
      <c r="B44" s="22"/>
    </row>
    <row r="45" spans="2:25" x14ac:dyDescent="0.25">
      <c r="B45" s="22"/>
    </row>
  </sheetData>
  <sheetProtection algorithmName="SHA-512" hashValue="xg1l5Sh3uDMxAVlwhhdqetkJqL6yIzWHXrx1Ou60mh8VLtzxHTZk72swM4qA89VFccf0D82cW44DvVNMeYAdfA==" saltValue="7thAzCqEBYWOVg5nIA7WwQ==" spinCount="100000" sheet="1" objects="1" scenarios="1" selectLockedCells="1"/>
  <mergeCells count="12"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conditionalFormatting sqref="E34">
    <cfRule type="expression" dxfId="0" priority="1">
      <formula>D34=""</formula>
    </cfRule>
  </conditionalFormatting>
  <dataValidations count="1">
    <dataValidation type="list" allowBlank="1" showInputMessage="1" showErrorMessage="1" sqref="C6:C36 S6:S35 W6:W35 K6:K36 I6:I35 Y6:Y36 Q6:Q36 G6:G36 U6:U36 E6:E34 O6:O36 M6:M35" xr:uid="{38AAAF11-27D4-4D71-A8AD-548D909625EA}">
      <formula1>"ganz/überwiegend im HO, auch im HO, kein HO"</formula1>
    </dataValidation>
  </dataValidations>
  <pageMargins left="0.7" right="0.7" top="0.78740157499999996" bottom="0.78740157499999996" header="0.3" footer="0.3"/>
  <pageSetup paperSize="9" scale="67" fitToWidth="0" orientation="landscape" r:id="rId1"/>
  <headerFooter>
    <oddHeader>&amp;C&amp;"-,Fett"Kalender zur Dokumentation und Ermittlung der Tagespauschale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Kalender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Schnitzius | TAXolution</dc:creator>
  <cp:lastModifiedBy>Christiane Schnitzius | TAXolution</cp:lastModifiedBy>
  <cp:lastPrinted>2025-04-30T11:13:59Z</cp:lastPrinted>
  <dcterms:created xsi:type="dcterms:W3CDTF">2025-04-30T07:26:03Z</dcterms:created>
  <dcterms:modified xsi:type="dcterms:W3CDTF">2025-04-30T11:22:28Z</dcterms:modified>
</cp:coreProperties>
</file>